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vse.sharepoint.com/sites/rek/oddelenistrategie/esf/Vstupy ESF I/ZoR19/2a-ke zveřejnění/"/>
    </mc:Choice>
  </mc:AlternateContent>
  <xr:revisionPtr revIDLastSave="4" documentId="11_1B71FBB2AF6B59D2F09B3FFD208AF95A7C201962" xr6:coauthVersionLast="47" xr6:coauthVersionMax="47" xr10:uidLastSave="{9D6D3A35-AD36-410C-8CBF-DDBE408FC84D}"/>
  <bookViews>
    <workbookView xWindow="-108" yWindow="-108" windowWidth="23256" windowHeight="12576" xr2:uid="{00000000-000D-0000-FFFF-FFFF00000000}"/>
  </bookViews>
  <sheets>
    <sheet name="Round 1" sheetId="2" r:id="rId1"/>
    <sheet name="Round 2" sheetId="5" r:id="rId2"/>
    <sheet name="Round 3" sheetId="6" r:id="rId3"/>
    <sheet name="Final result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6" l="1"/>
  <c r="D19" i="6"/>
  <c r="E18" i="6"/>
  <c r="D18" i="6"/>
  <c r="E15" i="6"/>
  <c r="D15" i="6"/>
  <c r="E14" i="6"/>
  <c r="D14" i="6"/>
  <c r="I11" i="6"/>
  <c r="J11" i="6" s="1"/>
  <c r="J10" i="6"/>
  <c r="F10" i="6"/>
  <c r="J9" i="6"/>
  <c r="F9" i="6"/>
  <c r="J8" i="6"/>
  <c r="F8" i="6"/>
  <c r="I6" i="6"/>
  <c r="J6" i="6" s="1"/>
  <c r="J5" i="6"/>
  <c r="F5" i="6"/>
  <c r="J4" i="6"/>
  <c r="F4" i="6"/>
  <c r="J3" i="6"/>
  <c r="F3" i="6"/>
  <c r="E19" i="5"/>
  <c r="D19" i="5"/>
  <c r="E18" i="5"/>
  <c r="D18" i="5"/>
  <c r="E15" i="5"/>
  <c r="D15" i="5"/>
  <c r="E14" i="5"/>
  <c r="D14" i="5"/>
  <c r="I11" i="5"/>
  <c r="J11" i="5" s="1"/>
  <c r="J10" i="5"/>
  <c r="F10" i="5"/>
  <c r="J9" i="5"/>
  <c r="F9" i="5"/>
  <c r="J8" i="5"/>
  <c r="F8" i="5"/>
  <c r="I6" i="5"/>
  <c r="J6" i="5" s="1"/>
  <c r="J5" i="5"/>
  <c r="F5" i="5"/>
  <c r="J4" i="5"/>
  <c r="F4" i="5"/>
  <c r="J3" i="5"/>
  <c r="F3" i="5"/>
  <c r="D22" i="5" l="1"/>
  <c r="D23" i="5" s="1"/>
  <c r="D22" i="6"/>
  <c r="D23" i="6" s="1"/>
  <c r="D24" i="6"/>
  <c r="D27" i="6"/>
  <c r="D28" i="6"/>
  <c r="D29" i="6"/>
  <c r="D28" i="5"/>
  <c r="D29" i="5"/>
  <c r="D27" i="5"/>
  <c r="D25" i="5"/>
  <c r="D26" i="5" s="1"/>
  <c r="D25" i="6"/>
  <c r="D26" i="6" s="1"/>
  <c r="D24" i="5"/>
  <c r="F9" i="2"/>
  <c r="F8" i="2"/>
  <c r="F4" i="2"/>
  <c r="F3" i="2"/>
  <c r="F10" i="2" l="1"/>
  <c r="F5" i="2"/>
  <c r="I11" i="2"/>
  <c r="J11" i="2" s="1"/>
  <c r="J10" i="2"/>
  <c r="J9" i="2"/>
  <c r="J8" i="2"/>
  <c r="I6" i="2"/>
  <c r="J6" i="2" s="1"/>
  <c r="J5" i="2"/>
  <c r="J4" i="2"/>
  <c r="J3" i="2"/>
  <c r="D18" i="2" l="1"/>
  <c r="D19" i="2"/>
  <c r="E18" i="2"/>
  <c r="E19" i="2"/>
  <c r="E15" i="2"/>
  <c r="D15" i="2"/>
  <c r="E14" i="2"/>
  <c r="D14" i="2"/>
  <c r="D29" i="2" l="1"/>
  <c r="D28" i="2"/>
  <c r="D27" i="2"/>
  <c r="D24" i="2"/>
  <c r="D25" i="2"/>
  <c r="D26" i="2" s="1"/>
  <c r="D22" i="2"/>
  <c r="D23" i="2" s="1"/>
</calcChain>
</file>

<file path=xl/sharedStrings.xml><?xml version="1.0" encoding="utf-8"?>
<sst xmlns="http://schemas.openxmlformats.org/spreadsheetml/2006/main" count="204" uniqueCount="24">
  <si>
    <t>ROUND 1</t>
  </si>
  <si>
    <t>Retailer C</t>
  </si>
  <si>
    <t>Retailer D</t>
  </si>
  <si>
    <t>Check</t>
  </si>
  <si>
    <t>Company A</t>
  </si>
  <si>
    <t>Sales</t>
  </si>
  <si>
    <r>
      <t xml:space="preserve">Price of Premium Chips </t>
    </r>
    <r>
      <rPr>
        <sz val="11"/>
        <color rgb="FFFF0000"/>
        <rFont val="Calibri"/>
        <family val="2"/>
        <charset val="238"/>
        <scheme val="minor"/>
      </rPr>
      <t>(Between 1 and 4 Euros)</t>
    </r>
  </si>
  <si>
    <t>Marketing</t>
  </si>
  <si>
    <t xml:space="preserve">Production of Premium Chips Units </t>
  </si>
  <si>
    <r>
      <t xml:space="preserve">Price of Normal Clips </t>
    </r>
    <r>
      <rPr>
        <sz val="11"/>
        <color rgb="FFFF0000"/>
        <rFont val="Calibri"/>
        <family val="2"/>
        <charset val="238"/>
        <scheme val="minor"/>
      </rPr>
      <t>(Between 1 and 4 Euros)</t>
    </r>
  </si>
  <si>
    <t>Production of Normal Chips Units</t>
  </si>
  <si>
    <t>Quantity of Premium Chips</t>
  </si>
  <si>
    <r>
      <t>Promotion  for Premium Chips</t>
    </r>
    <r>
      <rPr>
        <sz val="11"/>
        <color rgb="FFFF0000"/>
        <rFont val="Calibri"/>
        <family val="2"/>
        <charset val="238"/>
        <scheme val="minor"/>
      </rPr>
      <t xml:space="preserve"> (Between 0 and 6000)</t>
    </r>
  </si>
  <si>
    <t>Quantity of Normal Clips</t>
  </si>
  <si>
    <r>
      <t xml:space="preserve">Total Production </t>
    </r>
    <r>
      <rPr>
        <sz val="11"/>
        <color rgb="FFFF0000"/>
        <rFont val="Calibri"/>
        <family val="2"/>
        <charset val="238"/>
        <scheme val="minor"/>
      </rPr>
      <t>(Between 0 and 150000)</t>
    </r>
  </si>
  <si>
    <t>Company B</t>
  </si>
  <si>
    <t>Market for Normal Chips</t>
  </si>
  <si>
    <t>Quantity sold</t>
  </si>
  <si>
    <t>Market for Premium Chips</t>
  </si>
  <si>
    <t>Payoffs</t>
  </si>
  <si>
    <t>Quantities sold</t>
  </si>
  <si>
    <t>The average markup</t>
  </si>
  <si>
    <t>Firm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</si>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</sst>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2" fillId="0" borderId="0" xfId="0" applyFont="1"/>
    <xf numFmtId="0" fontId="1" fillId="3" borderId="1" xfId="0" applyFont="1" applyFill="1" applyBorder="1"/>
    <xf numFmtId="0" fontId="2" fillId="4" borderId="1" xfId="0" applyFont="1" applyFill="1" applyBorder="1"/>
    <xf numFmtId="0" fontId="0" fillId="2" borderId="0" xfId="0" applyFill="1"/>
    <xf numFmtId="0" fontId="2" fillId="0" borderId="1" xfId="0" applyFont="1" applyBorder="1"/>
    <xf numFmtId="0" fontId="2" fillId="5" borderId="1" xfId="0" applyFont="1" applyFill="1" applyBorder="1"/>
    <xf numFmtId="0" fontId="2" fillId="6" borderId="1" xfId="0" applyFont="1" applyFill="1" applyBorder="1"/>
    <xf numFmtId="0" fontId="0" fillId="6" borderId="1" xfId="0" applyFill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7" fillId="7" borderId="1" xfId="0" applyFont="1" applyFill="1" applyBorder="1"/>
    <xf numFmtId="0" fontId="6" fillId="7" borderId="1" xfId="0" applyFont="1" applyFill="1" applyBorder="1"/>
    <xf numFmtId="0" fontId="0" fillId="8" borderId="1" xfId="0" applyFill="1" applyBorder="1"/>
    <xf numFmtId="0" fontId="0" fillId="8" borderId="2" xfId="0" applyFill="1" applyBorder="1"/>
    <xf numFmtId="0" fontId="6" fillId="7" borderId="3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640080</xdr:colOff>
      <xdr:row>19</xdr:row>
      <xdr:rowOff>160020</xdr:rowOff>
    </xdr:from>
    <xdr:to>
      <xdr:col>9</xdr:col>
      <xdr:colOff>210084</xdr:colOff>
      <xdr:row>22</xdr:row>
      <xdr:rowOff>40065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2AA689D-23E6-4173-A5AA-B4F8389B7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9480" y="3680460"/>
          <a:ext cx="3829584" cy="428685"/>
        </a:xfrm>
        <a:prstGeom prst="rect">
          <a:avLst/>
        </a:prstGeom>
      </xdr:spPr>
    </xdr:pic>
    <xdr:clientData/>
  </xdr:twoCellAnchor>
  <xdr:twoCellAnchor editAs="oneCell">
    <xdr:from>
      <xdr:col>7</xdr:col>
      <xdr:colOff>15241</xdr:colOff>
      <xdr:row>14</xdr:row>
      <xdr:rowOff>76200</xdr:rowOff>
    </xdr:from>
    <xdr:to>
      <xdr:col>9</xdr:col>
      <xdr:colOff>228600</xdr:colOff>
      <xdr:row>18</xdr:row>
      <xdr:rowOff>106680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8181D2E-AD25-4703-ADFA-7FA5EC2C1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7581" y="2682240"/>
          <a:ext cx="3809999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/>
  </sheetViews>
  <sheetFormatPr defaultRowHeight="14.4" x14ac:dyDescent="0.3"/>
  <cols>
    <col min="1" max="1" width="11.44140625" customWidth="1"/>
    <col min="2" max="2" width="9.44140625" customWidth="1"/>
    <col min="3" max="3" width="40.44140625" customWidth="1"/>
    <col min="4" max="4" width="14.44140625" customWidth="1"/>
    <col min="5" max="5" width="15" customWidth="1"/>
    <col min="6" max="6" width="5.88671875" customWidth="1"/>
    <col min="7" max="7" width="9.6640625" customWidth="1"/>
    <col min="8" max="8" width="44.88671875" customWidth="1"/>
    <col min="9" max="9" width="7.5546875" customWidth="1"/>
  </cols>
  <sheetData>
    <row r="1" spans="1:11" ht="18" x14ac:dyDescent="0.35">
      <c r="A1" s="17" t="s">
        <v>0</v>
      </c>
      <c r="B1" s="17"/>
    </row>
    <row r="2" spans="1:11" x14ac:dyDescent="0.3">
      <c r="D2" s="12" t="s">
        <v>1</v>
      </c>
      <c r="E2" s="13" t="s">
        <v>2</v>
      </c>
      <c r="F2" s="18" t="s">
        <v>3</v>
      </c>
      <c r="J2" s="18" t="s">
        <v>3</v>
      </c>
    </row>
    <row r="3" spans="1:11" x14ac:dyDescent="0.3">
      <c r="A3" s="6" t="s">
        <v>4</v>
      </c>
      <c r="B3" s="5" t="s">
        <v>5</v>
      </c>
      <c r="C3" s="5" t="s">
        <v>6</v>
      </c>
      <c r="D3" s="20"/>
      <c r="E3" s="20"/>
      <c r="F3" s="19" t="str">
        <f>IF(AND(1&lt;=D3,D3&lt;=4, 1&lt;=E3,E3&lt;=4),"OK","ERROR")</f>
        <v>ERROR</v>
      </c>
      <c r="G3" s="5" t="s">
        <v>7</v>
      </c>
      <c r="H3" s="8" t="s">
        <v>8</v>
      </c>
      <c r="I3" s="21"/>
      <c r="J3" s="19" t="str">
        <f>IF(I3-D5-E5=0,"OK","ERROR")</f>
        <v>OK</v>
      </c>
    </row>
    <row r="4" spans="1:11" x14ac:dyDescent="0.3">
      <c r="A4" s="5"/>
      <c r="B4" s="5" t="s">
        <v>5</v>
      </c>
      <c r="C4" s="5" t="s">
        <v>9</v>
      </c>
      <c r="D4" s="20"/>
      <c r="E4" s="20"/>
      <c r="F4" s="19" t="str">
        <f>IF(AND(1&lt;=D4,D4&lt;=4, 1&lt;=E4,E4&lt;=4),"OK","ERROR")</f>
        <v>ERROR</v>
      </c>
      <c r="G4" s="5" t="s">
        <v>7</v>
      </c>
      <c r="H4" s="5" t="s">
        <v>10</v>
      </c>
      <c r="I4" s="21"/>
      <c r="J4" s="19" t="str">
        <f>IF(I4-D6-E6=0,"OK","ERROR")</f>
        <v>OK</v>
      </c>
    </row>
    <row r="5" spans="1:11" x14ac:dyDescent="0.3">
      <c r="A5" s="5"/>
      <c r="B5" s="5" t="s">
        <v>5</v>
      </c>
      <c r="C5" s="5" t="s">
        <v>11</v>
      </c>
      <c r="D5" s="20"/>
      <c r="E5" s="20"/>
      <c r="F5" s="22" t="str">
        <f>IF(D5+E5+D6+E6&lt;=150000, "OK","ERROR")</f>
        <v>OK</v>
      </c>
      <c r="G5" s="5" t="s">
        <v>7</v>
      </c>
      <c r="H5" s="5" t="s">
        <v>12</v>
      </c>
      <c r="I5" s="21"/>
      <c r="J5" s="19" t="str">
        <f>IF(I5&lt;=6000, "OK","ERROR")</f>
        <v>OK</v>
      </c>
    </row>
    <row r="6" spans="1:11" x14ac:dyDescent="0.3">
      <c r="A6" s="5"/>
      <c r="B6" s="5" t="s">
        <v>5</v>
      </c>
      <c r="C6" s="5" t="s">
        <v>13</v>
      </c>
      <c r="D6" s="20"/>
      <c r="E6" s="20"/>
      <c r="F6" s="23"/>
      <c r="G6" s="5" t="s">
        <v>7</v>
      </c>
      <c r="H6" s="5" t="s">
        <v>14</v>
      </c>
      <c r="I6" s="1">
        <f>I3+I4</f>
        <v>0</v>
      </c>
      <c r="J6" s="19" t="str">
        <f>IF(I6&lt;=150000, "OK","ERROR")</f>
        <v>OK</v>
      </c>
    </row>
    <row r="8" spans="1:11" x14ac:dyDescent="0.3">
      <c r="A8" s="9" t="s">
        <v>15</v>
      </c>
      <c r="B8" s="3" t="s">
        <v>5</v>
      </c>
      <c r="C8" s="3" t="s">
        <v>6</v>
      </c>
      <c r="D8" s="20"/>
      <c r="E8" s="20"/>
      <c r="F8" s="19" t="str">
        <f>IF(AND(1&lt;=D8,D8&lt;=4, 1&lt;=E8,E8&lt;=4),"OK","ERROR")</f>
        <v>ERROR</v>
      </c>
      <c r="G8" s="3" t="s">
        <v>7</v>
      </c>
      <c r="H8" s="4" t="s">
        <v>8</v>
      </c>
      <c r="I8" s="20"/>
      <c r="J8" s="19" t="str">
        <f>IF(I8-D10-E10=0,"OK","ERROR")</f>
        <v>OK</v>
      </c>
    </row>
    <row r="9" spans="1:11" x14ac:dyDescent="0.3">
      <c r="A9" s="3"/>
      <c r="B9" s="3" t="s">
        <v>5</v>
      </c>
      <c r="C9" s="3" t="s">
        <v>9</v>
      </c>
      <c r="D9" s="20"/>
      <c r="E9" s="20"/>
      <c r="F9" s="19" t="str">
        <f>IF(AND(1&lt;=D9,D9&lt;=4, 1&lt;=E9,E9&lt;=4),"OK","ERROR")</f>
        <v>ERROR</v>
      </c>
      <c r="G9" s="3" t="s">
        <v>7</v>
      </c>
      <c r="H9" s="3" t="s">
        <v>10</v>
      </c>
      <c r="I9" s="20"/>
      <c r="J9" s="19" t="str">
        <f>IF(I9-D11-E11=0,"OK","ERROR")</f>
        <v>OK</v>
      </c>
    </row>
    <row r="10" spans="1:11" x14ac:dyDescent="0.3">
      <c r="A10" s="3"/>
      <c r="B10" s="3" t="s">
        <v>5</v>
      </c>
      <c r="C10" s="3" t="s">
        <v>11</v>
      </c>
      <c r="D10" s="20"/>
      <c r="E10" s="20"/>
      <c r="F10" s="22" t="str">
        <f>IF(D10+E10+D11+E11&lt;=150000, "OK","ERROR")</f>
        <v>OK</v>
      </c>
      <c r="G10" s="3" t="s">
        <v>7</v>
      </c>
      <c r="H10" s="3" t="s">
        <v>12</v>
      </c>
      <c r="I10" s="20"/>
      <c r="J10" s="19" t="str">
        <f>IF(I10&lt;=6000, "OK","ERROR")</f>
        <v>OK</v>
      </c>
    </row>
    <row r="11" spans="1:11" x14ac:dyDescent="0.3">
      <c r="A11" s="3"/>
      <c r="B11" s="3" t="s">
        <v>5</v>
      </c>
      <c r="C11" s="3" t="s">
        <v>13</v>
      </c>
      <c r="D11" s="20"/>
      <c r="E11" s="20"/>
      <c r="F11" s="23"/>
      <c r="G11" s="3" t="s">
        <v>7</v>
      </c>
      <c r="H11" s="3" t="s">
        <v>14</v>
      </c>
      <c r="I11" s="1">
        <f>I8+I9</f>
        <v>0</v>
      </c>
      <c r="J11" s="19" t="str">
        <f>IF(I11&lt;=150000, "OK","ERROR")</f>
        <v>OK</v>
      </c>
    </row>
    <row r="13" spans="1:11" x14ac:dyDescent="0.3">
      <c r="A13" s="7" t="s">
        <v>16</v>
      </c>
      <c r="B13" s="7"/>
      <c r="C13" s="10"/>
      <c r="G13" s="15"/>
      <c r="H13" s="16"/>
    </row>
    <row r="14" spans="1:11" x14ac:dyDescent="0.3">
      <c r="A14" s="6" t="s">
        <v>4</v>
      </c>
      <c r="B14" s="5"/>
      <c r="C14" s="5" t="s">
        <v>17</v>
      </c>
      <c r="D14" s="1">
        <f>MAX(MIN(50000-45000*D4+25000*D9+2000*E4+1000*E9,D6),0)</f>
        <v>50000</v>
      </c>
      <c r="E14" s="1">
        <f>MAX(MIN(50000-45000*E4+25000*E9+2000*D4+1000*D9,E6),0)</f>
        <v>50000</v>
      </c>
      <c r="G14" s="16"/>
      <c r="H14" s="16"/>
      <c r="K14" s="1"/>
    </row>
    <row r="15" spans="1:11" x14ac:dyDescent="0.3">
      <c r="A15" s="9" t="s">
        <v>15</v>
      </c>
      <c r="B15" s="3"/>
      <c r="C15" s="3" t="s">
        <v>17</v>
      </c>
      <c r="D15" s="1">
        <f>MAX(MIN(50000-45000*D9+25000*D4+2000*E9+1000*E4,D11),0)</f>
        <v>50000</v>
      </c>
      <c r="E15" s="1">
        <f>MAX(MIN(50000-45000*E9+25000*E4+2000*D9+1000*D4,E11),0)</f>
        <v>50000</v>
      </c>
      <c r="H15" s="16"/>
    </row>
    <row r="16" spans="1:11" x14ac:dyDescent="0.3">
      <c r="G16" s="16"/>
      <c r="H16" s="16"/>
    </row>
    <row r="17" spans="1:8" x14ac:dyDescent="0.3">
      <c r="A17" s="7" t="s">
        <v>18</v>
      </c>
      <c r="G17" s="15"/>
      <c r="H17" s="16"/>
    </row>
    <row r="18" spans="1:8" x14ac:dyDescent="0.3">
      <c r="A18" s="6" t="s">
        <v>4</v>
      </c>
      <c r="B18" s="5"/>
      <c r="C18" s="5" t="s">
        <v>17</v>
      </c>
      <c r="D18" s="1">
        <f>MAX(MIN(12000-1000*D3+100*D8+10*E3+E8+(I5-I10),D5),0)</f>
        <v>12000</v>
      </c>
      <c r="E18" s="1">
        <f>MAX(MIN(12000-1000*E3+100*E8+10*D3+D8+(I5-I10),E5),0)</f>
        <v>12000</v>
      </c>
      <c r="G18" s="16"/>
      <c r="H18" s="16"/>
    </row>
    <row r="19" spans="1:8" x14ac:dyDescent="0.3">
      <c r="A19" s="9" t="s">
        <v>15</v>
      </c>
      <c r="B19" s="3"/>
      <c r="C19" s="3" t="s">
        <v>17</v>
      </c>
      <c r="D19" s="1">
        <f>MAX(MIN(12000-1000*D8+100*D3+10*E8+E3+(I10-I5),D10),0)</f>
        <v>12000</v>
      </c>
      <c r="E19" s="1">
        <f>MAX(MIN(12000-1000*E8+100*E3+10*D8+D3+(I10-I5),E10),0)</f>
        <v>12000</v>
      </c>
      <c r="G19" s="16"/>
      <c r="H19" s="16"/>
    </row>
    <row r="20" spans="1:8" x14ac:dyDescent="0.3">
      <c r="G20" s="16"/>
    </row>
    <row r="21" spans="1:8" x14ac:dyDescent="0.3">
      <c r="A21" s="7" t="s">
        <v>19</v>
      </c>
    </row>
    <row r="22" spans="1:8" x14ac:dyDescent="0.3">
      <c r="A22" s="6" t="s">
        <v>4</v>
      </c>
      <c r="B22" s="5" t="s">
        <v>5</v>
      </c>
      <c r="C22" s="5" t="s">
        <v>20</v>
      </c>
      <c r="D22" s="1">
        <f>D14+E14+D18+E18</f>
        <v>124000</v>
      </c>
    </row>
    <row r="23" spans="1:8" x14ac:dyDescent="0.3">
      <c r="A23" s="5"/>
      <c r="B23" s="5" t="s">
        <v>7</v>
      </c>
      <c r="C23" s="5" t="s">
        <v>21</v>
      </c>
      <c r="D23" s="1">
        <f>0.25*((0.9*D4-0.5)+(0.9*E4-0.5)+(0.9*D3-0.85)+(0.9*E3-0.85))-I5/D22</f>
        <v>-0.67500000000000004</v>
      </c>
    </row>
    <row r="24" spans="1:8" x14ac:dyDescent="0.3">
      <c r="A24" s="5"/>
      <c r="B24" s="5" t="s">
        <v>22</v>
      </c>
      <c r="C24" s="5" t="s">
        <v>23</v>
      </c>
      <c r="D24" s="11">
        <f>(0.9*D4*D14-0.5*D6)+(0.9*E4*E14-0.5*E6)+(0.9*D3*D18-0.85*D5)+(0.9*E3*E18-0.85*E5)-I5</f>
        <v>0</v>
      </c>
    </row>
    <row r="25" spans="1:8" x14ac:dyDescent="0.3">
      <c r="A25" s="9" t="s">
        <v>15</v>
      </c>
      <c r="B25" s="3" t="s">
        <v>5</v>
      </c>
      <c r="C25" s="3" t="s">
        <v>20</v>
      </c>
      <c r="D25" s="1">
        <f>D15+E15+D19+E19</f>
        <v>124000</v>
      </c>
    </row>
    <row r="26" spans="1:8" x14ac:dyDescent="0.3">
      <c r="A26" s="3"/>
      <c r="B26" s="3" t="s">
        <v>7</v>
      </c>
      <c r="C26" s="3" t="s">
        <v>21</v>
      </c>
      <c r="D26" s="1">
        <f>0.25*((0.9*D9-0.5)+(0.9*E9-0.5)+(0.9*D8-0.85)+(0.9*E8-0.85))-I9/D25</f>
        <v>-0.67500000000000004</v>
      </c>
    </row>
    <row r="27" spans="1:8" x14ac:dyDescent="0.3">
      <c r="A27" s="3"/>
      <c r="B27" s="3" t="s">
        <v>22</v>
      </c>
      <c r="C27" s="3" t="s">
        <v>23</v>
      </c>
      <c r="D27" s="11">
        <f>(0.9*D9*D15-0.5*D11)+(0.9*E9*E15-0.5*E11)+(0.9*D8*D19-0.85*D10)+(0.9*E8*E19-0.85*E10)-I10</f>
        <v>0</v>
      </c>
    </row>
    <row r="28" spans="1:8" x14ac:dyDescent="0.3">
      <c r="A28" s="12" t="s">
        <v>1</v>
      </c>
      <c r="B28" s="2"/>
      <c r="C28" s="2" t="s">
        <v>23</v>
      </c>
      <c r="D28" s="11">
        <f>0.1*(D3*D18+D4*D14+D8*D19+D9*D15)</f>
        <v>0</v>
      </c>
    </row>
    <row r="29" spans="1:8" x14ac:dyDescent="0.3">
      <c r="A29" s="13" t="s">
        <v>2</v>
      </c>
      <c r="B29" s="14"/>
      <c r="C29" s="14" t="s">
        <v>23</v>
      </c>
      <c r="D29" s="11">
        <f>0.1*(E3*E18+E4*E14+E8*E19+E9*E15)</f>
        <v>0</v>
      </c>
    </row>
  </sheetData>
  <mergeCells count="2">
    <mergeCell ref="F5:F6"/>
    <mergeCell ref="F10:F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activeCell="I8" sqref="I8:I10"/>
    </sheetView>
  </sheetViews>
  <sheetFormatPr defaultRowHeight="14.4" x14ac:dyDescent="0.3"/>
  <cols>
    <col min="1" max="1" width="11.44140625" customWidth="1"/>
    <col min="2" max="2" width="9.44140625" customWidth="1"/>
    <col min="3" max="3" width="40.44140625" customWidth="1"/>
    <col min="4" max="4" width="14.44140625" customWidth="1"/>
    <col min="5" max="5" width="15" customWidth="1"/>
    <col min="6" max="6" width="5.88671875" customWidth="1"/>
    <col min="7" max="7" width="9.6640625" customWidth="1"/>
    <col min="8" max="8" width="44.88671875" customWidth="1"/>
    <col min="9" max="9" width="7.5546875" customWidth="1"/>
  </cols>
  <sheetData>
    <row r="1" spans="1:11" ht="18" x14ac:dyDescent="0.35">
      <c r="A1" s="17" t="s">
        <v>0</v>
      </c>
      <c r="B1" s="17"/>
    </row>
    <row r="2" spans="1:11" x14ac:dyDescent="0.3">
      <c r="D2" s="12" t="s">
        <v>1</v>
      </c>
      <c r="E2" s="13" t="s">
        <v>2</v>
      </c>
      <c r="F2" s="18" t="s">
        <v>3</v>
      </c>
      <c r="J2" s="18" t="s">
        <v>3</v>
      </c>
    </row>
    <row r="3" spans="1:11" x14ac:dyDescent="0.3">
      <c r="A3" s="6" t="s">
        <v>4</v>
      </c>
      <c r="B3" s="5" t="s">
        <v>5</v>
      </c>
      <c r="C3" s="5" t="s">
        <v>6</v>
      </c>
      <c r="D3" s="20"/>
      <c r="E3" s="20"/>
      <c r="F3" s="19" t="str">
        <f>IF(AND(1&lt;=D3,D3&lt;=4, 1&lt;=E3,E3&lt;=4),"OK","ERROR")</f>
        <v>ERROR</v>
      </c>
      <c r="G3" s="5" t="s">
        <v>7</v>
      </c>
      <c r="H3" s="8" t="s">
        <v>8</v>
      </c>
      <c r="I3" s="21"/>
      <c r="J3" s="19" t="str">
        <f>IF(I3-D5-E5=0,"OK","ERROR")</f>
        <v>OK</v>
      </c>
    </row>
    <row r="4" spans="1:11" x14ac:dyDescent="0.3">
      <c r="A4" s="5"/>
      <c r="B4" s="5" t="s">
        <v>5</v>
      </c>
      <c r="C4" s="5" t="s">
        <v>9</v>
      </c>
      <c r="D4" s="20"/>
      <c r="E4" s="20"/>
      <c r="F4" s="19" t="str">
        <f>IF(AND(1&lt;=D4,D4&lt;=4, 1&lt;=E4,E4&lt;=4),"OK","ERROR")</f>
        <v>ERROR</v>
      </c>
      <c r="G4" s="5" t="s">
        <v>7</v>
      </c>
      <c r="H4" s="5" t="s">
        <v>10</v>
      </c>
      <c r="I4" s="21"/>
      <c r="J4" s="19" t="str">
        <f>IF(I4-D6-E6=0,"OK","ERROR")</f>
        <v>OK</v>
      </c>
    </row>
    <row r="5" spans="1:11" x14ac:dyDescent="0.3">
      <c r="A5" s="5"/>
      <c r="B5" s="5" t="s">
        <v>5</v>
      </c>
      <c r="C5" s="5" t="s">
        <v>11</v>
      </c>
      <c r="D5" s="20"/>
      <c r="E5" s="20"/>
      <c r="F5" s="22" t="str">
        <f>IF(D5+E5+D6+E6&lt;=150000, "OK","ERROR")</f>
        <v>OK</v>
      </c>
      <c r="G5" s="5" t="s">
        <v>7</v>
      </c>
      <c r="H5" s="5" t="s">
        <v>12</v>
      </c>
      <c r="I5" s="21"/>
      <c r="J5" s="19" t="str">
        <f>IF(I5&lt;=6000, "OK","ERROR")</f>
        <v>OK</v>
      </c>
    </row>
    <row r="6" spans="1:11" x14ac:dyDescent="0.3">
      <c r="A6" s="5"/>
      <c r="B6" s="5" t="s">
        <v>5</v>
      </c>
      <c r="C6" s="5" t="s">
        <v>13</v>
      </c>
      <c r="D6" s="20"/>
      <c r="E6" s="20"/>
      <c r="F6" s="23"/>
      <c r="G6" s="5" t="s">
        <v>7</v>
      </c>
      <c r="H6" s="5" t="s">
        <v>14</v>
      </c>
      <c r="I6" s="1">
        <f>I3+I4</f>
        <v>0</v>
      </c>
      <c r="J6" s="19" t="str">
        <f>IF(I6&lt;=150000, "OK","ERROR")</f>
        <v>OK</v>
      </c>
    </row>
    <row r="8" spans="1:11" x14ac:dyDescent="0.3">
      <c r="A8" s="9" t="s">
        <v>15</v>
      </c>
      <c r="B8" s="3" t="s">
        <v>5</v>
      </c>
      <c r="C8" s="3" t="s">
        <v>6</v>
      </c>
      <c r="D8" s="20"/>
      <c r="E8" s="20"/>
      <c r="F8" s="19" t="str">
        <f>IF(AND(1&lt;=D8,D8&lt;=4, 1&lt;=E8,E8&lt;=4),"OK","ERROR")</f>
        <v>ERROR</v>
      </c>
      <c r="G8" s="3" t="s">
        <v>7</v>
      </c>
      <c r="H8" s="4" t="s">
        <v>8</v>
      </c>
      <c r="I8" s="20"/>
      <c r="J8" s="19" t="str">
        <f>IF(I8-D10-E10=0,"OK","ERROR")</f>
        <v>OK</v>
      </c>
    </row>
    <row r="9" spans="1:11" x14ac:dyDescent="0.3">
      <c r="A9" s="3"/>
      <c r="B9" s="3" t="s">
        <v>5</v>
      </c>
      <c r="C9" s="3" t="s">
        <v>9</v>
      </c>
      <c r="D9" s="20"/>
      <c r="E9" s="20"/>
      <c r="F9" s="19" t="str">
        <f>IF(AND(1&lt;=D9,D9&lt;=4, 1&lt;=E9,E9&lt;=4),"OK","ERROR")</f>
        <v>ERROR</v>
      </c>
      <c r="G9" s="3" t="s">
        <v>7</v>
      </c>
      <c r="H9" s="3" t="s">
        <v>10</v>
      </c>
      <c r="I9" s="20"/>
      <c r="J9" s="19" t="str">
        <f>IF(I9-D11-E11=0,"OK","ERROR")</f>
        <v>OK</v>
      </c>
    </row>
    <row r="10" spans="1:11" x14ac:dyDescent="0.3">
      <c r="A10" s="3"/>
      <c r="B10" s="3" t="s">
        <v>5</v>
      </c>
      <c r="C10" s="3" t="s">
        <v>11</v>
      </c>
      <c r="D10" s="20"/>
      <c r="E10" s="20"/>
      <c r="F10" s="22" t="str">
        <f>IF(D10+E10+D11+E11&lt;=150000, "OK","ERROR")</f>
        <v>OK</v>
      </c>
      <c r="G10" s="3" t="s">
        <v>7</v>
      </c>
      <c r="H10" s="3" t="s">
        <v>12</v>
      </c>
      <c r="I10" s="20"/>
      <c r="J10" s="19" t="str">
        <f>IF(I10&lt;=6000, "OK","ERROR")</f>
        <v>OK</v>
      </c>
    </row>
    <row r="11" spans="1:11" x14ac:dyDescent="0.3">
      <c r="A11" s="3"/>
      <c r="B11" s="3" t="s">
        <v>5</v>
      </c>
      <c r="C11" s="3" t="s">
        <v>13</v>
      </c>
      <c r="D11" s="20"/>
      <c r="E11" s="20"/>
      <c r="F11" s="23"/>
      <c r="G11" s="3" t="s">
        <v>7</v>
      </c>
      <c r="H11" s="3" t="s">
        <v>14</v>
      </c>
      <c r="I11" s="1">
        <f>I8+I9</f>
        <v>0</v>
      </c>
      <c r="J11" s="19" t="str">
        <f>IF(I11&lt;=150000, "OK","ERROR")</f>
        <v>OK</v>
      </c>
    </row>
    <row r="13" spans="1:11" x14ac:dyDescent="0.3">
      <c r="A13" s="7" t="s">
        <v>16</v>
      </c>
      <c r="B13" s="7"/>
      <c r="C13" s="10"/>
      <c r="G13" s="15"/>
      <c r="H13" s="16"/>
    </row>
    <row r="14" spans="1:11" x14ac:dyDescent="0.3">
      <c r="A14" s="6" t="s">
        <v>4</v>
      </c>
      <c r="B14" s="5"/>
      <c r="C14" s="5" t="s">
        <v>17</v>
      </c>
      <c r="D14" s="1">
        <f>MAX(MIN(50000-45000*D4+25000*D9+2000*E4+1000*E9,D6),0)</f>
        <v>50000</v>
      </c>
      <c r="E14" s="1">
        <f>MAX(MIN(50000-45000*E4+25000*E9+2000*D4+1000*D9,E6),0)</f>
        <v>50000</v>
      </c>
      <c r="G14" s="16"/>
      <c r="H14" s="16"/>
      <c r="K14" s="1"/>
    </row>
    <row r="15" spans="1:11" x14ac:dyDescent="0.3">
      <c r="A15" s="9" t="s">
        <v>15</v>
      </c>
      <c r="B15" s="3"/>
      <c r="C15" s="3" t="s">
        <v>17</v>
      </c>
      <c r="D15" s="1">
        <f>MAX(MIN(50000-45000*D9+25000*D4+2000*E9+1000*E4,D11),0)</f>
        <v>50000</v>
      </c>
      <c r="E15" s="1">
        <f>MAX(MIN(50000-45000*E9+25000*E4+2000*D9+1000*D4,E11),0)</f>
        <v>50000</v>
      </c>
      <c r="H15" s="16"/>
    </row>
    <row r="16" spans="1:11" x14ac:dyDescent="0.3">
      <c r="G16" s="16"/>
      <c r="H16" s="16"/>
    </row>
    <row r="17" spans="1:8" x14ac:dyDescent="0.3">
      <c r="A17" s="7" t="s">
        <v>18</v>
      </c>
      <c r="G17" s="15"/>
      <c r="H17" s="16"/>
    </row>
    <row r="18" spans="1:8" x14ac:dyDescent="0.3">
      <c r="A18" s="6" t="s">
        <v>4</v>
      </c>
      <c r="B18" s="5"/>
      <c r="C18" s="5" t="s">
        <v>17</v>
      </c>
      <c r="D18" s="1">
        <f>MAX(MIN(12000-1000*D3+100*D8+10*E3+E8+(I5-I10),D5),0)</f>
        <v>12000</v>
      </c>
      <c r="E18" s="1">
        <f>MAX(MIN(12000-1000*E3+100*E8+10*D3+D8+(I5-I10),E5),0)</f>
        <v>12000</v>
      </c>
      <c r="G18" s="16"/>
      <c r="H18" s="16"/>
    </row>
    <row r="19" spans="1:8" x14ac:dyDescent="0.3">
      <c r="A19" s="9" t="s">
        <v>15</v>
      </c>
      <c r="B19" s="3"/>
      <c r="C19" s="3" t="s">
        <v>17</v>
      </c>
      <c r="D19" s="1">
        <f>MAX(MIN(12000-1000*D8+100*D3+10*E8+E3+(I10-I5),D10),0)</f>
        <v>12000</v>
      </c>
      <c r="E19" s="1">
        <f>MAX(MIN(12000-1000*E8+100*E3+10*D8+D3+(I10-I5),E10),0)</f>
        <v>12000</v>
      </c>
      <c r="G19" s="16"/>
      <c r="H19" s="16"/>
    </row>
    <row r="20" spans="1:8" x14ac:dyDescent="0.3">
      <c r="G20" s="16"/>
    </row>
    <row r="21" spans="1:8" x14ac:dyDescent="0.3">
      <c r="A21" s="7" t="s">
        <v>19</v>
      </c>
    </row>
    <row r="22" spans="1:8" x14ac:dyDescent="0.3">
      <c r="A22" s="6" t="s">
        <v>4</v>
      </c>
      <c r="B22" s="5" t="s">
        <v>5</v>
      </c>
      <c r="C22" s="5" t="s">
        <v>20</v>
      </c>
      <c r="D22" s="1">
        <f>D14+E14+D18+E18</f>
        <v>124000</v>
      </c>
    </row>
    <row r="23" spans="1:8" x14ac:dyDescent="0.3">
      <c r="A23" s="5"/>
      <c r="B23" s="5" t="s">
        <v>7</v>
      </c>
      <c r="C23" s="5" t="s">
        <v>21</v>
      </c>
      <c r="D23" s="1">
        <f>0.25*((0.9*D4-0.5)+(0.9*E4-0.5)+(0.9*D3-0.85)+(0.9*E3-0.85))-I5/D22</f>
        <v>-0.67500000000000004</v>
      </c>
    </row>
    <row r="24" spans="1:8" x14ac:dyDescent="0.3">
      <c r="A24" s="5"/>
      <c r="B24" s="5" t="s">
        <v>22</v>
      </c>
      <c r="C24" s="5" t="s">
        <v>23</v>
      </c>
      <c r="D24" s="11">
        <f>(0.9*D4*D14-0.5*D6)+(0.9*E4*E14-0.5*E6)+(0.9*D3*D18-0.85*D5)+(0.9*E3*E18-0.85*E5)-I5</f>
        <v>0</v>
      </c>
    </row>
    <row r="25" spans="1:8" x14ac:dyDescent="0.3">
      <c r="A25" s="9" t="s">
        <v>15</v>
      </c>
      <c r="B25" s="3" t="s">
        <v>5</v>
      </c>
      <c r="C25" s="3" t="s">
        <v>20</v>
      </c>
      <c r="D25" s="1">
        <f>D15+E15+D19+E19</f>
        <v>124000</v>
      </c>
    </row>
    <row r="26" spans="1:8" x14ac:dyDescent="0.3">
      <c r="A26" s="3"/>
      <c r="B26" s="3" t="s">
        <v>7</v>
      </c>
      <c r="C26" s="3" t="s">
        <v>21</v>
      </c>
      <c r="D26" s="1">
        <f>0.25*((0.9*D9-0.5)+(0.9*E9-0.5)+(0.9*D8-0.85)+(0.9*E8-0.85))-I9/D25</f>
        <v>-0.67500000000000004</v>
      </c>
    </row>
    <row r="27" spans="1:8" x14ac:dyDescent="0.3">
      <c r="A27" s="3"/>
      <c r="B27" s="3" t="s">
        <v>22</v>
      </c>
      <c r="C27" s="3" t="s">
        <v>23</v>
      </c>
      <c r="D27" s="11">
        <f>(0.9*D9*D15-0.5*D11)+(0.9*E9*E15-0.5*E11)+(0.9*D8*D19-0.85*D10)+(0.9*E8*E19-0.85*E10)-I10</f>
        <v>0</v>
      </c>
    </row>
    <row r="28" spans="1:8" x14ac:dyDescent="0.3">
      <c r="A28" s="12" t="s">
        <v>1</v>
      </c>
      <c r="B28" s="2"/>
      <c r="C28" s="2" t="s">
        <v>23</v>
      </c>
      <c r="D28" s="11">
        <f>0.1*(D3*D18+D4*D14+D8*D19+D9*D15)</f>
        <v>0</v>
      </c>
    </row>
    <row r="29" spans="1:8" x14ac:dyDescent="0.3">
      <c r="A29" s="13" t="s">
        <v>2</v>
      </c>
      <c r="B29" s="14"/>
      <c r="C29" s="14" t="s">
        <v>23</v>
      </c>
      <c r="D29" s="11">
        <f>0.1*(E3*E18+E4*E14+E8*E19+E9*E15)</f>
        <v>0</v>
      </c>
    </row>
  </sheetData>
  <mergeCells count="2">
    <mergeCell ref="F5:F6"/>
    <mergeCell ref="F10:F1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workbookViewId="0">
      <selection activeCell="H16" sqref="H16"/>
    </sheetView>
  </sheetViews>
  <sheetFormatPr defaultRowHeight="14.4" x14ac:dyDescent="0.3"/>
  <cols>
    <col min="1" max="1" width="11.44140625" customWidth="1"/>
    <col min="2" max="2" width="9.44140625" customWidth="1"/>
    <col min="3" max="3" width="40.44140625" customWidth="1"/>
    <col min="4" max="4" width="14.44140625" customWidth="1"/>
    <col min="5" max="5" width="15" customWidth="1"/>
    <col min="6" max="6" width="5.88671875" customWidth="1"/>
    <col min="7" max="7" width="9.6640625" customWidth="1"/>
    <col min="8" max="8" width="44.88671875" customWidth="1"/>
    <col min="9" max="9" width="7.5546875" customWidth="1"/>
  </cols>
  <sheetData>
    <row r="1" spans="1:11" ht="18" x14ac:dyDescent="0.35">
      <c r="A1" s="17" t="s">
        <v>0</v>
      </c>
      <c r="B1" s="17"/>
    </row>
    <row r="2" spans="1:11" x14ac:dyDescent="0.3">
      <c r="D2" s="12" t="s">
        <v>1</v>
      </c>
      <c r="E2" s="13" t="s">
        <v>2</v>
      </c>
      <c r="F2" s="18" t="s">
        <v>3</v>
      </c>
      <c r="J2" s="18" t="s">
        <v>3</v>
      </c>
    </row>
    <row r="3" spans="1:11" x14ac:dyDescent="0.3">
      <c r="A3" s="6" t="s">
        <v>4</v>
      </c>
      <c r="B3" s="5" t="s">
        <v>5</v>
      </c>
      <c r="C3" s="5" t="s">
        <v>6</v>
      </c>
      <c r="D3" s="20">
        <v>1</v>
      </c>
      <c r="E3" s="20">
        <v>1</v>
      </c>
      <c r="F3" s="19" t="str">
        <f>IF(AND(1&lt;=D3,D3&lt;=4, 1&lt;=E3,E3&lt;=4),"OK","ERROR")</f>
        <v>OK</v>
      </c>
      <c r="G3" s="5" t="s">
        <v>7</v>
      </c>
      <c r="H3" s="8" t="s">
        <v>8</v>
      </c>
      <c r="I3" s="21">
        <v>50000</v>
      </c>
      <c r="J3" s="19" t="str">
        <f>IF(I3-D5-E5=0,"OK","ERROR")</f>
        <v>OK</v>
      </c>
    </row>
    <row r="4" spans="1:11" x14ac:dyDescent="0.3">
      <c r="A4" s="5"/>
      <c r="B4" s="5" t="s">
        <v>5</v>
      </c>
      <c r="C4" s="5" t="s">
        <v>9</v>
      </c>
      <c r="D4" s="20">
        <v>1</v>
      </c>
      <c r="E4" s="20">
        <v>1</v>
      </c>
      <c r="F4" s="19" t="str">
        <f>IF(AND(1&lt;=D4,D4&lt;=4, 1&lt;=E4,E4&lt;=4),"OK","ERROR")</f>
        <v>OK</v>
      </c>
      <c r="G4" s="5" t="s">
        <v>7</v>
      </c>
      <c r="H4" s="5" t="s">
        <v>10</v>
      </c>
      <c r="I4" s="21">
        <v>50000</v>
      </c>
      <c r="J4" s="19" t="str">
        <f>IF(I4-D6-E6=0,"OK","ERROR")</f>
        <v>OK</v>
      </c>
    </row>
    <row r="5" spans="1:11" x14ac:dyDescent="0.3">
      <c r="A5" s="5"/>
      <c r="B5" s="5" t="s">
        <v>5</v>
      </c>
      <c r="C5" s="5" t="s">
        <v>11</v>
      </c>
      <c r="D5" s="20">
        <v>50000</v>
      </c>
      <c r="E5" s="20">
        <v>0</v>
      </c>
      <c r="F5" s="22" t="str">
        <f>IF(D5+E5+D6+E6&lt;=150000, "OK","ERROR")</f>
        <v>OK</v>
      </c>
      <c r="G5" s="5" t="s">
        <v>7</v>
      </c>
      <c r="H5" s="5" t="s">
        <v>12</v>
      </c>
      <c r="I5" s="21">
        <v>1000</v>
      </c>
      <c r="J5" s="19" t="str">
        <f>IF(I5&lt;=6000, "OK","ERROR")</f>
        <v>OK</v>
      </c>
    </row>
    <row r="6" spans="1:11" x14ac:dyDescent="0.3">
      <c r="A6" s="5"/>
      <c r="B6" s="5" t="s">
        <v>5</v>
      </c>
      <c r="C6" s="5" t="s">
        <v>13</v>
      </c>
      <c r="D6" s="20">
        <v>0</v>
      </c>
      <c r="E6" s="20">
        <v>50000</v>
      </c>
      <c r="F6" s="23"/>
      <c r="G6" s="5" t="s">
        <v>7</v>
      </c>
      <c r="H6" s="5" t="s">
        <v>14</v>
      </c>
      <c r="I6" s="1">
        <f>I3+I4</f>
        <v>100000</v>
      </c>
      <c r="J6" s="19" t="str">
        <f>IF(I6&lt;=150000, "OK","ERROR")</f>
        <v>OK</v>
      </c>
    </row>
    <row r="8" spans="1:11" x14ac:dyDescent="0.3">
      <c r="A8" s="9" t="s">
        <v>15</v>
      </c>
      <c r="B8" s="3" t="s">
        <v>5</v>
      </c>
      <c r="C8" s="3" t="s">
        <v>6</v>
      </c>
      <c r="D8" s="20">
        <v>1</v>
      </c>
      <c r="E8" s="20">
        <v>1</v>
      </c>
      <c r="F8" s="19" t="str">
        <f>IF(AND(1&lt;=D8,D8&lt;=4, 1&lt;=E8,E8&lt;=4),"OK","ERROR")</f>
        <v>OK</v>
      </c>
      <c r="G8" s="3" t="s">
        <v>7</v>
      </c>
      <c r="H8" s="4" t="s">
        <v>8</v>
      </c>
      <c r="I8" s="20">
        <v>50000</v>
      </c>
      <c r="J8" s="19" t="str">
        <f>IF(I8-D10-E10=0,"OK","ERROR")</f>
        <v>OK</v>
      </c>
    </row>
    <row r="9" spans="1:11" x14ac:dyDescent="0.3">
      <c r="A9" s="3"/>
      <c r="B9" s="3" t="s">
        <v>5</v>
      </c>
      <c r="C9" s="3" t="s">
        <v>9</v>
      </c>
      <c r="D9" s="20">
        <v>1</v>
      </c>
      <c r="E9" s="20">
        <v>1</v>
      </c>
      <c r="F9" s="19" t="str">
        <f>IF(AND(1&lt;=D9,D9&lt;=4, 1&lt;=E9,E9&lt;=4),"OK","ERROR")</f>
        <v>OK</v>
      </c>
      <c r="G9" s="3" t="s">
        <v>7</v>
      </c>
      <c r="H9" s="3" t="s">
        <v>10</v>
      </c>
      <c r="I9" s="20">
        <v>50000</v>
      </c>
      <c r="J9" s="19" t="str">
        <f>IF(I9-D11-E11=0,"OK","ERROR")</f>
        <v>OK</v>
      </c>
    </row>
    <row r="10" spans="1:11" x14ac:dyDescent="0.3">
      <c r="A10" s="3"/>
      <c r="B10" s="3" t="s">
        <v>5</v>
      </c>
      <c r="C10" s="3" t="s">
        <v>11</v>
      </c>
      <c r="D10" s="20">
        <v>50000</v>
      </c>
      <c r="E10" s="20">
        <v>0</v>
      </c>
      <c r="F10" s="22" t="str">
        <f>IF(D10+E10+D11+E11&lt;=150000, "OK","ERROR")</f>
        <v>OK</v>
      </c>
      <c r="G10" s="3" t="s">
        <v>7</v>
      </c>
      <c r="H10" s="3" t="s">
        <v>12</v>
      </c>
      <c r="I10" s="20">
        <v>1000</v>
      </c>
      <c r="J10" s="19" t="str">
        <f>IF(I10&lt;=6000, "OK","ERROR")</f>
        <v>OK</v>
      </c>
    </row>
    <row r="11" spans="1:11" x14ac:dyDescent="0.3">
      <c r="A11" s="3"/>
      <c r="B11" s="3" t="s">
        <v>5</v>
      </c>
      <c r="C11" s="3" t="s">
        <v>13</v>
      </c>
      <c r="D11" s="20">
        <v>0</v>
      </c>
      <c r="E11" s="20">
        <v>50000</v>
      </c>
      <c r="F11" s="23"/>
      <c r="G11" s="3" t="s">
        <v>7</v>
      </c>
      <c r="H11" s="3" t="s">
        <v>14</v>
      </c>
      <c r="I11" s="1">
        <f>I8+I9</f>
        <v>100000</v>
      </c>
      <c r="J11" s="19" t="str">
        <f>IF(I11&lt;=150000, "OK","ERROR")</f>
        <v>OK</v>
      </c>
    </row>
    <row r="13" spans="1:11" x14ac:dyDescent="0.3">
      <c r="A13" s="7" t="s">
        <v>16</v>
      </c>
      <c r="B13" s="7"/>
      <c r="C13" s="10"/>
      <c r="G13" s="15"/>
      <c r="H13" s="16"/>
    </row>
    <row r="14" spans="1:11" x14ac:dyDescent="0.3">
      <c r="A14" s="6" t="s">
        <v>4</v>
      </c>
      <c r="B14" s="5"/>
      <c r="C14" s="5" t="s">
        <v>17</v>
      </c>
      <c r="D14" s="1">
        <f>MAX(MIN(50000-45000*D4+25000*D9+2000*E4+1000*E9,D6),0)</f>
        <v>0</v>
      </c>
      <c r="E14" s="1">
        <f>MAX(MIN(50000-45000*E4+25000*E9+2000*D4+1000*D9,E6),0)</f>
        <v>33000</v>
      </c>
      <c r="G14" s="16"/>
      <c r="H14" s="16"/>
      <c r="K14" s="1"/>
    </row>
    <row r="15" spans="1:11" x14ac:dyDescent="0.3">
      <c r="A15" s="9" t="s">
        <v>15</v>
      </c>
      <c r="B15" s="3"/>
      <c r="C15" s="3" t="s">
        <v>17</v>
      </c>
      <c r="D15" s="1">
        <f>MAX(MIN(50000-45000*D9+25000*D4+2000*E9+1000*E4,D11),0)</f>
        <v>0</v>
      </c>
      <c r="E15" s="1">
        <f>MAX(MIN(50000-45000*E9+25000*E4+2000*D9+1000*D4,E11),0)</f>
        <v>33000</v>
      </c>
      <c r="H15" s="16"/>
    </row>
    <row r="16" spans="1:11" x14ac:dyDescent="0.3">
      <c r="G16" s="16"/>
      <c r="H16" s="16"/>
    </row>
    <row r="17" spans="1:8" x14ac:dyDescent="0.3">
      <c r="A17" s="7" t="s">
        <v>18</v>
      </c>
      <c r="G17" s="15"/>
      <c r="H17" s="16"/>
    </row>
    <row r="18" spans="1:8" x14ac:dyDescent="0.3">
      <c r="A18" s="6" t="s">
        <v>4</v>
      </c>
      <c r="B18" s="5"/>
      <c r="C18" s="5" t="s">
        <v>17</v>
      </c>
      <c r="D18" s="1">
        <f>MAX(MIN(12000-1000*D3+100*D8+10*E3+E8+(I5-I10),D5),0)</f>
        <v>11111</v>
      </c>
      <c r="E18" s="1">
        <f>MAX(MIN(12000-1000*E3+100*E8+10*D3+D8+(I5-I10),E5),0)</f>
        <v>0</v>
      </c>
      <c r="G18" s="16"/>
      <c r="H18" s="16"/>
    </row>
    <row r="19" spans="1:8" x14ac:dyDescent="0.3">
      <c r="A19" s="9" t="s">
        <v>15</v>
      </c>
      <c r="B19" s="3"/>
      <c r="C19" s="3" t="s">
        <v>17</v>
      </c>
      <c r="D19" s="1">
        <f>MAX(MIN(12000-1000*D8+100*D3+10*E8+E3+(I10-I5),D10),0)</f>
        <v>11111</v>
      </c>
      <c r="E19" s="1">
        <f>MAX(MIN(12000-1000*E8+100*E3+10*D8+D3+(I10-I5),E10),0)</f>
        <v>0</v>
      </c>
      <c r="G19" s="16"/>
      <c r="H19" s="16"/>
    </row>
    <row r="20" spans="1:8" x14ac:dyDescent="0.3">
      <c r="G20" s="16"/>
    </row>
    <row r="21" spans="1:8" x14ac:dyDescent="0.3">
      <c r="A21" s="7" t="s">
        <v>19</v>
      </c>
    </row>
    <row r="22" spans="1:8" x14ac:dyDescent="0.3">
      <c r="A22" s="6" t="s">
        <v>4</v>
      </c>
      <c r="B22" s="5" t="s">
        <v>5</v>
      </c>
      <c r="C22" s="5" t="s">
        <v>20</v>
      </c>
      <c r="D22" s="1">
        <f>D14+E14+D18+E18</f>
        <v>44111</v>
      </c>
    </row>
    <row r="23" spans="1:8" x14ac:dyDescent="0.3">
      <c r="A23" s="5"/>
      <c r="B23" s="5" t="s">
        <v>7</v>
      </c>
      <c r="C23" s="5" t="s">
        <v>21</v>
      </c>
      <c r="D23" s="1">
        <f>0.25*((0.9*D4-0.5)+(0.9*E4-0.5)+(0.9*D3-0.85)+(0.9*E3-0.85))-I5/D22</f>
        <v>0.20232991770760131</v>
      </c>
    </row>
    <row r="24" spans="1:8" x14ac:dyDescent="0.3">
      <c r="A24" s="5"/>
      <c r="B24" s="5" t="s">
        <v>22</v>
      </c>
      <c r="C24" s="5" t="s">
        <v>23</v>
      </c>
      <c r="D24" s="11">
        <f>(0.9*D4*D14-0.5*D6)+(0.9*E4*E14-0.5*E6)+(0.9*D3*D18-0.85*D5)+(0.9*E3*E18-0.85*E5)-I5</f>
        <v>-28800.1</v>
      </c>
    </row>
    <row r="25" spans="1:8" x14ac:dyDescent="0.3">
      <c r="A25" s="9" t="s">
        <v>15</v>
      </c>
      <c r="B25" s="3" t="s">
        <v>5</v>
      </c>
      <c r="C25" s="3" t="s">
        <v>20</v>
      </c>
      <c r="D25" s="1">
        <f>D15+E15+D19+E19</f>
        <v>44111</v>
      </c>
    </row>
    <row r="26" spans="1:8" x14ac:dyDescent="0.3">
      <c r="A26" s="3"/>
      <c r="B26" s="3" t="s">
        <v>7</v>
      </c>
      <c r="C26" s="3" t="s">
        <v>21</v>
      </c>
      <c r="D26" s="1">
        <f>0.25*((0.9*D9-0.5)+(0.9*E9-0.5)+(0.9*D8-0.85)+(0.9*E8-0.85))-I9/D25</f>
        <v>-0.90850411461993597</v>
      </c>
    </row>
    <row r="27" spans="1:8" x14ac:dyDescent="0.3">
      <c r="A27" s="3"/>
      <c r="B27" s="3" t="s">
        <v>22</v>
      </c>
      <c r="C27" s="3" t="s">
        <v>23</v>
      </c>
      <c r="D27" s="11">
        <f>(0.9*D9*D15-0.5*D11)+(0.9*E9*E15-0.5*E11)+(0.9*D8*D19-0.85*D10)+(0.9*E8*E19-0.85*E10)-I10</f>
        <v>-28800.1</v>
      </c>
    </row>
    <row r="28" spans="1:8" x14ac:dyDescent="0.3">
      <c r="A28" s="12" t="s">
        <v>1</v>
      </c>
      <c r="B28" s="2"/>
      <c r="C28" s="2" t="s">
        <v>23</v>
      </c>
      <c r="D28" s="11">
        <f>0.1*(D3*D18+D4*D14+D8*D19+D9*D15)</f>
        <v>2222.2000000000003</v>
      </c>
    </row>
    <row r="29" spans="1:8" x14ac:dyDescent="0.3">
      <c r="A29" s="13" t="s">
        <v>2</v>
      </c>
      <c r="B29" s="14"/>
      <c r="C29" s="14" t="s">
        <v>23</v>
      </c>
      <c r="D29" s="11">
        <f>0.1*(E3*E18+E4*E14+E8*E19+E9*E15)</f>
        <v>6600</v>
      </c>
    </row>
  </sheetData>
  <mergeCells count="2">
    <mergeCell ref="F5:F6"/>
    <mergeCell ref="F10:F1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7" sqref="B7"/>
    </sheetView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4668e5-89c0-43d6-b23f-a2a311a4796f" xsi:nil="true"/>
    <lcf76f155ced4ddcb4097134ff3c332f xmlns="861db0c9-e0b7-49f5-b823-77d09af2d6be">
      <Terms xmlns="http://schemas.microsoft.com/office/infopath/2007/PartnerControls"/>
    </lcf76f155ced4ddcb4097134ff3c332f>
    <SharedWithUsers xmlns="e14668e5-89c0-43d6-b23f-a2a311a4796f">
      <UserInfo>
        <DisplayName/>
        <AccountId xsi:nil="true"/>
        <AccountType/>
      </UserInfo>
    </SharedWithUsers>
    <MediaLengthInSeconds xmlns="861db0c9-e0b7-49f5-b823-77d09af2d6b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B310FC01E9DA448423D0053361D04A" ma:contentTypeVersion="15" ma:contentTypeDescription="Vytvoří nový dokument" ma:contentTypeScope="" ma:versionID="d7b01a0656a1958a4eb863c81d1a2796">
  <xsd:schema xmlns:xsd="http://www.w3.org/2001/XMLSchema" xmlns:xs="http://www.w3.org/2001/XMLSchema" xmlns:p="http://schemas.microsoft.com/office/2006/metadata/properties" xmlns:ns2="861db0c9-e0b7-49f5-b823-77d09af2d6be" xmlns:ns3="e14668e5-89c0-43d6-b23f-a2a311a4796f" targetNamespace="http://schemas.microsoft.com/office/2006/metadata/properties" ma:root="true" ma:fieldsID="eb5d6d029df342f042cb9ef9e7f0086f" ns2:_="" ns3:_="">
    <xsd:import namespace="861db0c9-e0b7-49f5-b823-77d09af2d6be"/>
    <xsd:import namespace="e14668e5-89c0-43d6-b23f-a2a311a479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db0c9-e0b7-49f5-b823-77d09af2d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abb5542-b20f-476f-b885-dfe2db7716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668e5-89c0-43d6-b23f-a2a311a4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74dd054-c252-4382-8afa-7858f24f39d4}" ma:internalName="TaxCatchAll" ma:showField="CatchAllData" ma:web="e14668e5-89c0-43d6-b23f-a2a311a479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1B4BAE-75EC-4C3B-919E-CC05784A0E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8F51BC-353B-47A2-830B-17BB73ED391D}">
  <ds:schemaRefs>
    <ds:schemaRef ds:uri="http://schemas.microsoft.com/office/2006/metadata/properties"/>
    <ds:schemaRef ds:uri="http://schemas.microsoft.com/office/infopath/2007/PartnerControls"/>
    <ds:schemaRef ds:uri="e14668e5-89c0-43d6-b23f-a2a311a4796f"/>
    <ds:schemaRef ds:uri="861db0c9-e0b7-49f5-b823-77d09af2d6be"/>
  </ds:schemaRefs>
</ds:datastoreItem>
</file>

<file path=customXml/itemProps3.xml><?xml version="1.0" encoding="utf-8"?>
<ds:datastoreItem xmlns:ds="http://schemas.openxmlformats.org/officeDocument/2006/customXml" ds:itemID="{EC3CA5EB-AB36-4086-945E-031F2212B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db0c9-e0b7-49f5-b823-77d09af2d6be"/>
    <ds:schemaRef ds:uri="e14668e5-89c0-43d6-b23f-a2a311a47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Round 1</vt:lpstr>
      <vt:lpstr>Round 2</vt:lpstr>
      <vt:lpstr>Round 3</vt:lpstr>
      <vt:lpstr>Final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Κωνσταντίνος Ρηγόπουλος</dc:creator>
  <cp:keywords/>
  <dc:description/>
  <cp:lastModifiedBy>V S</cp:lastModifiedBy>
  <cp:revision/>
  <dcterms:created xsi:type="dcterms:W3CDTF">2015-06-05T18:19:34Z</dcterms:created>
  <dcterms:modified xsi:type="dcterms:W3CDTF">2022-03-11T17:21:29Z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0x01010008B310FC01E9DA448423D0053361D04A</vt:lpwstr>
  </property>
  <property fmtid="{D5CDD505-2E9C-101B-9397-08002B2CF9AE}" pid="3" name="Order">
    <vt:r8>1198400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